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348" windowWidth="15768" windowHeight="12492"/>
  </bookViews>
  <sheets>
    <sheet name="приложение" sheetId="5" r:id="rId1"/>
  </sheets>
  <definedNames>
    <definedName name="_xlnm._FilterDatabase" localSheetId="0" hidden="1">приложение!$A$4:$F$55</definedName>
    <definedName name="_xlnm.Print_Titles" localSheetId="0">приложение!$4:$4</definedName>
    <definedName name="_xlnm.Print_Area" localSheetId="0">приложение!$A$1:$H$56</definedName>
  </definedNames>
  <calcPr calcId="145621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5" i="5"/>
  <c r="G16" i="5"/>
  <c r="G17" i="5"/>
  <c r="G18" i="5"/>
  <c r="G19" i="5"/>
  <c r="G20" i="5"/>
  <c r="G21" i="5"/>
  <c r="G22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5" i="5"/>
  <c r="G46" i="5"/>
  <c r="G47" i="5"/>
  <c r="G48" i="5"/>
  <c r="G49" i="5"/>
  <c r="G50" i="5"/>
  <c r="G51" i="5"/>
  <c r="G52" i="5"/>
  <c r="G55" i="5"/>
  <c r="G5" i="5"/>
  <c r="C55" i="5"/>
  <c r="C46" i="5"/>
  <c r="C45" i="5"/>
  <c r="C38" i="5"/>
  <c r="C35" i="5"/>
  <c r="C31" i="5"/>
  <c r="C25" i="5"/>
  <c r="C19" i="5"/>
  <c r="C15" i="5"/>
  <c r="C12" i="5"/>
  <c r="C10" i="5"/>
  <c r="C7" i="5"/>
  <c r="C24" i="5" l="1"/>
  <c r="C6" i="5"/>
  <c r="C5" i="5"/>
  <c r="F18" i="5"/>
  <c r="F17" i="5"/>
  <c r="F20" i="5"/>
  <c r="F16" i="5"/>
  <c r="F43" i="5" l="1"/>
  <c r="E38" i="5"/>
  <c r="D10" i="5"/>
  <c r="D12" i="5"/>
  <c r="D25" i="5"/>
  <c r="F47" i="5"/>
  <c r="F36" i="5"/>
  <c r="D19" i="5"/>
  <c r="F26" i="5"/>
  <c r="F29" i="5"/>
  <c r="F30" i="5"/>
  <c r="E19" i="5"/>
  <c r="E15" i="5"/>
  <c r="D15" i="5"/>
  <c r="E12" i="5"/>
  <c r="F39" i="5"/>
  <c r="D38" i="5"/>
  <c r="F21" i="5"/>
  <c r="F32" i="5"/>
  <c r="F51" i="5"/>
  <c r="F54" i="5"/>
  <c r="F40" i="5"/>
  <c r="F9" i="5"/>
  <c r="E7" i="5"/>
  <c r="D7" i="5"/>
  <c r="F8" i="5"/>
  <c r="F34" i="5"/>
  <c r="F41" i="5"/>
  <c r="F52" i="5"/>
  <c r="F12" i="5" l="1"/>
  <c r="F38" i="5"/>
  <c r="D6" i="5"/>
  <c r="F19" i="5"/>
  <c r="F11" i="5"/>
  <c r="E10" i="5"/>
  <c r="F10" i="5" s="1"/>
  <c r="F49" i="5"/>
  <c r="D35" i="5"/>
  <c r="D31" i="5"/>
  <c r="F28" i="5"/>
  <c r="E25" i="5"/>
  <c r="F22" i="5"/>
  <c r="F23" i="5"/>
  <c r="F15" i="5"/>
  <c r="F13" i="5"/>
  <c r="F7" i="5"/>
  <c r="F50" i="5"/>
  <c r="E35" i="5"/>
  <c r="F37" i="5"/>
  <c r="E46" i="5"/>
  <c r="F48" i="5"/>
  <c r="D45" i="5"/>
  <c r="F33" i="5"/>
  <c r="E31" i="5"/>
  <c r="D46" i="5"/>
  <c r="D24" i="5" l="1"/>
  <c r="F42" i="5"/>
  <c r="F25" i="5"/>
  <c r="E24" i="5"/>
  <c r="E6" i="5"/>
  <c r="F6" i="5" s="1"/>
  <c r="D5" i="5"/>
  <c r="D55" i="5" s="1"/>
  <c r="F35" i="5"/>
  <c r="F31" i="5"/>
  <c r="F46" i="5"/>
  <c r="E5" i="5"/>
  <c r="F24" i="5" l="1"/>
  <c r="F53" i="5"/>
  <c r="E45" i="5"/>
  <c r="F45" i="5" s="1"/>
  <c r="F5" i="5"/>
  <c r="E55" i="5" l="1"/>
  <c r="F55" i="5" s="1"/>
</calcChain>
</file>

<file path=xl/sharedStrings.xml><?xml version="1.0" encoding="utf-8"?>
<sst xmlns="http://schemas.openxmlformats.org/spreadsheetml/2006/main" count="131" uniqueCount="131">
  <si>
    <t>Иные межбюджетные трансферты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</si>
  <si>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</si>
  <si>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</si>
  <si>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Безвозмездные поступления от государственных (муниципальных) организаций</t>
  </si>
  <si>
    <t>ИТОГО:</t>
  </si>
  <si>
    <t>Код бюджетной классификации Российской Федерации</t>
  </si>
  <si>
    <t>Наименование доходов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</si>
  <si>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</si>
  <si>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</si>
  <si>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</si>
  <si>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</si>
  <si>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</si>
  <si>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</si>
  <si>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</si>
  <si>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</si>
  <si>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</si>
  <si>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</si>
  <si>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</si>
  <si>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</si>
  <si>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</si>
  <si>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</si>
  <si>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</si>
  <si>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</si>
  <si>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</si>
  <si>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</si>
  <si>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</si>
  <si>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</si>
  <si>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</si>
  <si>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</si>
  <si>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Платежи при пользовании недрами</t>
  </si>
  <si>
    <t>Плата за использование лесов</t>
  </si>
  <si>
    <t>ДОХОДЫ ОТ ОКАЗАНИЯ ПЛАТНЫХ УСЛУГ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</si>
  <si>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</si>
  <si>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</si>
  <si>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</si>
  <si>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</si>
  <si>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</si>
  <si>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</si>
  <si>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</si>
  <si>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</si>
  <si>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</si>
  <si>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</si>
  <si>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</si>
  <si>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</si>
  <si>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</si>
  <si>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(в рублях)</t>
  </si>
  <si>
    <t>000 1 00 00000 00 0000 000</t>
  </si>
  <si>
    <t>000 1 01 00000 00 0000 000</t>
  </si>
  <si>
    <t>000 1 01 01000 00 0000 110</t>
  </si>
  <si>
    <t>000 1 01 02000 01 0000 110</t>
  </si>
  <si>
    <t>000 1 03 00000 00 0000 000</t>
  </si>
  <si>
    <t>000 1 05 00000 00 0000 000</t>
  </si>
  <si>
    <t>000 1 05 01000 00 0000 110</t>
  </si>
  <si>
    <t>000 1 06 00000 00 0000 000</t>
  </si>
  <si>
    <t>000 1 06 02000 02 0000 110</t>
  </si>
  <si>
    <t>000 1 06 04000 02 0000 110</t>
  </si>
  <si>
    <t>000 1 06 05000 02 0000 110</t>
  </si>
  <si>
    <t>000 1 07 00000 00 0000 000</t>
  </si>
  <si>
    <t>000 1 07 01000 01 0000 110</t>
  </si>
  <si>
    <t>000 1 07 04000 01 0000 110</t>
  </si>
  <si>
    <t>000 1 08 00000 00 0000 000</t>
  </si>
  <si>
    <t>000 1 11 00000 00 0000 000</t>
  </si>
  <si>
    <t>000 1 11 01000 00 0000 120</t>
  </si>
  <si>
    <t>000 1 11 05000 00 0000 120</t>
  </si>
  <si>
    <t>000 1 11 07000 00 0000 120</t>
  </si>
  <si>
    <t>000 1 11 09000 00 0000 120</t>
  </si>
  <si>
    <t>000 1 12 00000 00 0000 000</t>
  </si>
  <si>
    <t>000 1 12 01000 01 0000 120</t>
  </si>
  <si>
    <t>000 1 12 02000 00 0000 120</t>
  </si>
  <si>
    <t>000 1 12 04000 00 0000 120</t>
  </si>
  <si>
    <t>000 1 13 00000 00 0000 000</t>
  </si>
  <si>
    <t>000 1 13 01000 00 0000 130</t>
  </si>
  <si>
    <t>000 1 13 02000 00 0000 130</t>
  </si>
  <si>
    <t>000 1 14 00000 00 0000 000</t>
  </si>
  <si>
    <t>000 1 14 02000 00 0000 000</t>
  </si>
  <si>
    <t>000 1 14 06000 00 0000 430</t>
  </si>
  <si>
    <t>000 1 15 00000 00 0000 000</t>
  </si>
  <si>
    <t>000 1 16 00000 00 0000 000</t>
  </si>
  <si>
    <t>000 2 00 00000 00 0000 000</t>
  </si>
  <si>
    <t>000 2 02 00000 00 0000 000</t>
  </si>
  <si>
    <t>000 2 02 10000 00 0000 150</t>
  </si>
  <si>
    <t>000 2 02 20000 00 0000 150</t>
  </si>
  <si>
    <t>000 2 02 30000 00 0000 150</t>
  </si>
  <si>
    <t>000 2 02 40000 00 0000 150</t>
  </si>
  <si>
    <t>000 2 03 00000 00 0000 000</t>
  </si>
  <si>
    <t>000 2 04 00000 00 0000 000</t>
  </si>
  <si>
    <t>000 2 19 00000 00 0000 000</t>
  </si>
  <si>
    <t>Акцизы по подакцизным товарам (продукции), производимым на территории Российской Федерации</t>
  </si>
  <si>
    <t xml:space="preserve"> 000 1 03 02000 01 0000 110</t>
  </si>
  <si>
    <t>000 1 05 03000 01 0000 110</t>
  </si>
  <si>
    <t>Единый сельскохозяйственный налог</t>
  </si>
  <si>
    <t>ЗАДОЛЖЕННОСТЬ И ПЕРЕРАСЧЕТЫ ПО ОТМЕНЕННЫМ НАЛОГАМ, СБОРАМ И ИНЫМ ОБЯЗАТЕЛЬНЫМ ПЛАТЕЖАМ</t>
  </si>
  <si>
    <t xml:space="preserve"> 000 1 09 00000 00 0000 000</t>
  </si>
  <si>
    <t>ПРОЧИЕ НЕНАЛОГОВЫЕ ДОХОДЫ</t>
  </si>
  <si>
    <t xml:space="preserve"> 000 1 17 00000 00 0000 000</t>
  </si>
  <si>
    <t xml:space="preserve"> 000 2 18 00000 00 0000 000</t>
  </si>
  <si>
    <t>000 1 18 00000 00 0000 000</t>
  </si>
  <si>
    <t>ПОСТУПЛЕНИЯ (ПЕРЕЧИСЛЕНИЯ) ПО УРЕГУЛИРОВАНИЮ РАСЧЕТОЙ МЕЖДУ БЮДЖЕТАМИ БЮДЖЕТНОЙ СИСТЕМЫ РОССИЙСКОЙ ФЕДЕРАЦИИ</t>
  </si>
  <si>
    <t>Кассовое исполнение
за 2019 год</t>
  </si>
  <si>
    <t>Сведения о фактических поступлениях доходов по видам доходов в сравнении с первоначально утвержденными (установленными) законом о бюджете значениями и с уточненными значениями с учетом внесенных изменений за 2019 год</t>
  </si>
  <si>
    <t>Первоначальный план на 2019 год
(закон от 12.12.2018 
№ 107-З)</t>
  </si>
  <si>
    <t>Уточненный план на 2019 год
(закон от 12.12.2019 
№ 112-З)</t>
  </si>
  <si>
    <t>Процент исполнения к уточненному плану</t>
  </si>
  <si>
    <t>Процент исполнения к первоначаль
ному плану</t>
  </si>
  <si>
    <t>Причина отклонения от плана</t>
  </si>
  <si>
    <t>Налоговые доходы, в том числе:</t>
  </si>
  <si>
    <t>Неналоговые доходы, в том числе:</t>
  </si>
  <si>
    <t>000 1 11 03000 00 0000 120</t>
  </si>
  <si>
    <t>Проценты, полученные от предоставления бюджетных кредитов внутри страны</t>
  </si>
  <si>
    <t>Рост обусловлен порядком зачисления акцизов на нефтепродукты в зависимости от объемов реализации нефтепродуктов в целом по Российской Федерации, а также увеличением объемов реализации алкогольной продукции (сидр, пуаре, медовуха), розничных продаж крепкой алкогольной продукции в целом по Российской Федерации</t>
  </si>
  <si>
    <t>Рост налогооблагаемой базы сложился за счет увеличения выручки от реализации продукции, доходов от продажи недвижимого имущества, доходов от сдачи в аренду имущества, а также за счет постановки на налоговый учет новых налогоплательщиков</t>
  </si>
  <si>
    <t>Рост связан с увеличением объёмов добычи полезных ископаемых отдельными налогоплательщиками региона</t>
  </si>
  <si>
    <t>Рост связан с увеличением количества выданных разрешений на добычу объектов животного мира</t>
  </si>
  <si>
    <t>Уменьшение количества обращений физических и юридических лиц для совершения юридически значимых действий</t>
  </si>
  <si>
    <t>В 2019 году произведено уточнение платежей, ошибочно поступавших на данный код бюджетной классификации</t>
  </si>
  <si>
    <t>Рост объясняется погашением задолженности в большем объеме отдельными арендаторами</t>
  </si>
  <si>
    <t xml:space="preserve">Получение чистой прибыли в большем объеме, чем запланировано </t>
  </si>
  <si>
    <t>Рост объясняется уплатой пеней за просрочку платежей в большем объеме и погашением задолженности по арендной плате за движимое имущество</t>
  </si>
  <si>
    <t>Снижение связано с уменьшением количества поданных недропользователями заявок на право пользования недрами</t>
  </si>
  <si>
    <t>Рост налоговой базы произошел за счет заключения новых договоров аренды лесных участков и увеличения стоимости кубометра древесины по сравнению с прогнозируемой в связи с увеличением доли заготовки хвойных пород</t>
  </si>
  <si>
    <t>Увеличение количества обращений за оказанием платных услуг</t>
  </si>
  <si>
    <t>Возврат в бюджет субсидий прошлых лет</t>
  </si>
  <si>
    <t>Рост налоговой базы связан с реализацией материальных запасов (металлолома) в большем объеме</t>
  </si>
  <si>
    <t>Реализация большего количества объектов, чем планировалось</t>
  </si>
  <si>
    <t>Рост вызван увеличением количества обращений за оказанием платных услуг</t>
  </si>
  <si>
    <t>На момент планирования областного бюджета отсутствуют некоторые данные о распределении дотаций из федерального бюджета</t>
  </si>
  <si>
    <t>Распределение иных межбюджетных трансфертов производится в течение финансового года (в частности, средства на возмещение части затрат на уплату процентов по инвестиционным кредитам (займам) в агропромышленном комплексе, доля которых составляет 78 %, поступили во втором полугодии)</t>
  </si>
  <si>
    <t>Средства в сумме 18 510 764,53 рубля поступили в декабре 2019 года</t>
  </si>
  <si>
    <t>Обусловлено ростом налоговой базы по отдельным налогоплательщикам</t>
  </si>
  <si>
    <t>Рост налоговой базы связан с принятием Закона Брянской области, которым предусмотрено увеличение налоговых ставок</t>
  </si>
  <si>
    <t>Снижение связано с получением отдельными предприятиями разрешительных документов на выброс загрязняющих веществ в атмосферу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</si>
</sst>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"/>
      <family val="2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" fontId="8" fillId="0" borderId="6">
      <alignment horizontal="center" vertical="top" shrinkToFit="1"/>
    </xf>
    <xf numFmtId="0" fontId="9" fillId="0" borderId="7">
      <alignment horizontal="left" wrapText="1" indent="2"/>
    </xf>
    <xf numFmtId="49" fontId="8" fillId="0" borderId="6">
      <alignment horizontal="left" vertical="top" wrapText="1"/>
    </xf>
    <xf numFmtId="4" fontId="8" fillId="0" borderId="6">
      <alignment horizontal="right" vertical="top" shrinkToFit="1"/>
    </xf>
    <xf numFmtId="49" fontId="9" fillId="0" borderId="6">
      <alignment horizontal="center"/>
    </xf>
    <xf numFmtId="4" fontId="10" fillId="2" borderId="6">
      <alignment horizontal="right" vertical="top" shrinkToFit="1"/>
    </xf>
    <xf numFmtId="0" fontId="7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</cellStyleXfs>
  <cellXfs count="30">
    <xf numFmtId="0" fontId="0" fillId="0" borderId="0" xfId="0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2" xfId="0" quotePrefix="1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0" fontId="11" fillId="0" borderId="2" xfId="2" applyNumberFormat="1" applyFont="1" applyFill="1" applyBorder="1" applyAlignment="1" applyProtection="1">
      <alignment horizontal="left" vertical="center" wrapText="1"/>
    </xf>
    <xf numFmtId="0" fontId="12" fillId="0" borderId="2" xfId="2" applyNumberFormat="1" applyFont="1" applyFill="1" applyBorder="1" applyAlignment="1" applyProtection="1">
      <alignment horizontal="lef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5" fontId="5" fillId="0" borderId="2" xfId="0" applyNumberFormat="1" applyFont="1" applyFill="1" applyBorder="1" applyAlignment="1">
      <alignment horizontal="right" vertical="center" wrapText="1"/>
    </xf>
    <xf numFmtId="0" fontId="5" fillId="0" borderId="2" xfId="0" quotePrefix="1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1" fillId="3" borderId="6" xfId="0" applyNumberFormat="1" applyFont="1" applyFill="1" applyBorder="1" applyAlignment="1">
      <alignment horizontal="left" vertical="center" wrapText="1"/>
    </xf>
    <xf numFmtId="165" fontId="11" fillId="0" borderId="6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13" fillId="0" borderId="3" xfId="0" quotePrefix="1" applyNumberFormat="1" applyFont="1" applyFill="1" applyBorder="1" applyAlignment="1">
      <alignment horizontal="center" vertical="center" wrapText="1"/>
    </xf>
    <xf numFmtId="0" fontId="13" fillId="0" borderId="4" xfId="0" quotePrefix="1" applyNumberFormat="1" applyFont="1" applyFill="1" applyBorder="1" applyAlignment="1">
      <alignment horizontal="center" vertical="center" wrapText="1"/>
    </xf>
  </cellXfs>
  <cellStyles count="11">
    <cellStyle name="xl26" xfId="1"/>
    <cellStyle name="xl34" xfId="2"/>
    <cellStyle name="xl38" xfId="3"/>
    <cellStyle name="xl42" xfId="4"/>
    <cellStyle name="xl52" xfId="5"/>
    <cellStyle name="xl63" xfId="6"/>
    <cellStyle name="Обычный" xfId="0" builtinId="0"/>
    <cellStyle name="Обычный 2" xfId="7"/>
    <cellStyle name="Обычный 3" xfId="8"/>
    <cellStyle name="Стиль 1" xfId="9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view="pageBreakPreview" zoomScaleNormal="70" zoomScaleSheetLayoutView="100" workbookViewId="0">
      <pane ySplit="4" topLeftCell="A29" activePane="bottomLeft" state="frozen"/>
      <selection pane="bottomLeft" activeCell="E31" sqref="E31"/>
    </sheetView>
  </sheetViews>
  <sheetFormatPr defaultColWidth="9.109375" defaultRowHeight="15.6" outlineLevelCol="1" x14ac:dyDescent="0.3"/>
  <cols>
    <col min="1" max="1" width="27.109375" style="4" customWidth="1"/>
    <col min="2" max="2" width="67.21875" style="4" customWidth="1"/>
    <col min="3" max="3" width="18.109375" style="4" customWidth="1"/>
    <col min="4" max="4" width="18.109375" style="5" customWidth="1"/>
    <col min="5" max="5" width="18.109375" style="4" customWidth="1" outlineLevel="1"/>
    <col min="6" max="6" width="14.109375" style="4" customWidth="1" outlineLevel="1"/>
    <col min="7" max="7" width="14.21875" style="4" customWidth="1"/>
    <col min="8" max="8" width="35.88671875" style="4" customWidth="1"/>
    <col min="9" max="219" width="9.109375" style="4"/>
    <col min="220" max="221" width="12.33203125" style="4" customWidth="1"/>
    <col min="222" max="222" width="13.44140625" style="4" customWidth="1"/>
    <col min="223" max="223" width="59.109375" style="4" customWidth="1"/>
    <col min="224" max="224" width="18.109375" style="4" customWidth="1"/>
    <col min="225" max="225" width="32.109375" style="4" customWidth="1"/>
    <col min="226" max="226" width="86.6640625" style="4" customWidth="1"/>
    <col min="227" max="235" width="23.109375" style="4" customWidth="1"/>
    <col min="236" max="236" width="91.44140625" style="4" customWidth="1"/>
    <col min="237" max="242" width="19.109375" style="4" customWidth="1"/>
    <col min="243" max="16384" width="9.109375" style="4"/>
  </cols>
  <sheetData>
    <row r="1" spans="1:8" ht="4.8" customHeight="1" x14ac:dyDescent="0.3">
      <c r="D1" s="8"/>
      <c r="E1" s="23"/>
      <c r="F1" s="23"/>
    </row>
    <row r="2" spans="1:8" ht="49.8" customHeight="1" x14ac:dyDescent="0.3">
      <c r="A2" s="26" t="s">
        <v>99</v>
      </c>
      <c r="B2" s="26"/>
      <c r="C2" s="26"/>
      <c r="D2" s="26"/>
      <c r="E2" s="26"/>
      <c r="F2" s="26"/>
      <c r="G2" s="26"/>
      <c r="H2" s="26"/>
    </row>
    <row r="3" spans="1:8" ht="17.25" customHeight="1" x14ac:dyDescent="0.3">
      <c r="A3" s="27" t="s">
        <v>45</v>
      </c>
      <c r="B3" s="27"/>
      <c r="C3" s="27"/>
      <c r="D3" s="27"/>
      <c r="E3" s="27"/>
      <c r="F3" s="27"/>
      <c r="G3" s="27"/>
      <c r="H3" s="27"/>
    </row>
    <row r="4" spans="1:8" ht="81" customHeight="1" x14ac:dyDescent="0.3">
      <c r="A4" s="6" t="s">
        <v>5</v>
      </c>
      <c r="B4" s="6" t="s">
        <v>6</v>
      </c>
      <c r="C4" s="18" t="s">
        <v>100</v>
      </c>
      <c r="D4" s="1" t="s">
        <v>101</v>
      </c>
      <c r="E4" s="1" t="s">
        <v>98</v>
      </c>
      <c r="F4" s="1" t="s">
        <v>102</v>
      </c>
      <c r="G4" s="1" t="s">
        <v>103</v>
      </c>
      <c r="H4" s="1" t="s">
        <v>104</v>
      </c>
    </row>
    <row r="5" spans="1:8" x14ac:dyDescent="0.3">
      <c r="A5" s="16" t="s">
        <v>46</v>
      </c>
      <c r="B5" s="17" t="s">
        <v>7</v>
      </c>
      <c r="C5" s="10">
        <f>C7+C10+C12+C15+C19+C22+C23+C25+C31+C35+C38+C41+C42+C43+C44</f>
        <v>28021633000</v>
      </c>
      <c r="D5" s="10">
        <f>D7+D10+D12+D15+D19+D22+D23+D25+D31+D35+D38+D41+D42+D43+D44</f>
        <v>29320412400</v>
      </c>
      <c r="E5" s="10">
        <f>E7+E10+E12+E15+E19+E22+E23+E25+E31+E35+E38+E41+E42+E43+E44</f>
        <v>29610470892.169991</v>
      </c>
      <c r="F5" s="15">
        <f>E5/D5*100</f>
        <v>100.98927152937995</v>
      </c>
      <c r="G5" s="15">
        <f>E5/C5*100</f>
        <v>105.67004032980516</v>
      </c>
      <c r="H5" s="3"/>
    </row>
    <row r="6" spans="1:8" ht="19.8" customHeight="1" x14ac:dyDescent="0.3">
      <c r="A6" s="28" t="s">
        <v>105</v>
      </c>
      <c r="B6" s="29"/>
      <c r="C6" s="19">
        <f>C7+C10+C12+C15+C19+C22+C23</f>
        <v>27174353000</v>
      </c>
      <c r="D6" s="19">
        <f>D7+D10+D12+D15+D19+D22+D23</f>
        <v>28427913400</v>
      </c>
      <c r="E6" s="19">
        <f>E7+E10+E12+E15+E19+E22+E23</f>
        <v>28676954547.349995</v>
      </c>
      <c r="F6" s="20">
        <f>E6/D6*100</f>
        <v>100.87604441397376</v>
      </c>
      <c r="G6" s="20">
        <f t="shared" ref="G6:G55" si="0">E6/C6*100</f>
        <v>105.52948416968748</v>
      </c>
      <c r="H6" s="3"/>
    </row>
    <row r="7" spans="1:8" x14ac:dyDescent="0.3">
      <c r="A7" s="16" t="s">
        <v>47</v>
      </c>
      <c r="B7" s="17" t="s">
        <v>8</v>
      </c>
      <c r="C7" s="10">
        <f>C8+C9</f>
        <v>16891036000</v>
      </c>
      <c r="D7" s="10">
        <f>D8+D9</f>
        <v>17301057000</v>
      </c>
      <c r="E7" s="10">
        <f>E8+E9</f>
        <v>17441564393.079998</v>
      </c>
      <c r="F7" s="15">
        <f t="shared" ref="F7:F22" si="1">E7/D7*100</f>
        <v>100.81213184304288</v>
      </c>
      <c r="G7" s="15">
        <f t="shared" si="0"/>
        <v>103.25929323151048</v>
      </c>
      <c r="H7" s="3"/>
    </row>
    <row r="8" spans="1:8" x14ac:dyDescent="0.3">
      <c r="A8" s="2" t="s">
        <v>48</v>
      </c>
      <c r="B8" s="3" t="s">
        <v>9</v>
      </c>
      <c r="C8" s="11">
        <v>6369393000</v>
      </c>
      <c r="D8" s="11">
        <v>6448191000</v>
      </c>
      <c r="E8" s="11">
        <v>6475564956.1899996</v>
      </c>
      <c r="F8" s="14">
        <f t="shared" si="1"/>
        <v>100.42452148501803</v>
      </c>
      <c r="G8" s="14">
        <f t="shared" si="0"/>
        <v>101.66690854513138</v>
      </c>
      <c r="H8" s="21"/>
    </row>
    <row r="9" spans="1:8" x14ac:dyDescent="0.3">
      <c r="A9" s="2" t="s">
        <v>49</v>
      </c>
      <c r="B9" s="3" t="s">
        <v>10</v>
      </c>
      <c r="C9" s="11">
        <v>10521643000</v>
      </c>
      <c r="D9" s="11">
        <v>10852866000</v>
      </c>
      <c r="E9" s="11">
        <v>10965999436.889999</v>
      </c>
      <c r="F9" s="14">
        <f t="shared" si="1"/>
        <v>101.0424291324522</v>
      </c>
      <c r="G9" s="14">
        <f t="shared" si="0"/>
        <v>104.22326091932599</v>
      </c>
      <c r="H9" s="21"/>
    </row>
    <row r="10" spans="1:8" ht="39.6" customHeight="1" x14ac:dyDescent="0.3">
      <c r="A10" s="16" t="s">
        <v>50</v>
      </c>
      <c r="B10" s="17" t="s">
        <v>11</v>
      </c>
      <c r="C10" s="10">
        <f>C11</f>
        <v>4304632000</v>
      </c>
      <c r="D10" s="10">
        <f>D11</f>
        <v>4599755400</v>
      </c>
      <c r="E10" s="10">
        <f>E11</f>
        <v>4642824768.8299999</v>
      </c>
      <c r="F10" s="15">
        <f t="shared" si="1"/>
        <v>100.93634041562296</v>
      </c>
      <c r="G10" s="15">
        <f t="shared" si="0"/>
        <v>107.85648503356384</v>
      </c>
      <c r="H10" s="3"/>
    </row>
    <row r="11" spans="1:8" ht="176.4" customHeight="1" x14ac:dyDescent="0.3">
      <c r="A11" s="2" t="s">
        <v>88</v>
      </c>
      <c r="B11" s="12" t="s">
        <v>87</v>
      </c>
      <c r="C11" s="11">
        <v>4304632000</v>
      </c>
      <c r="D11" s="11">
        <v>4599755400</v>
      </c>
      <c r="E11" s="11">
        <v>4642824768.8299999</v>
      </c>
      <c r="F11" s="14">
        <f t="shared" si="1"/>
        <v>100.93634041562296</v>
      </c>
      <c r="G11" s="14">
        <f t="shared" si="0"/>
        <v>107.85648503356384</v>
      </c>
      <c r="H11" s="3" t="s">
        <v>109</v>
      </c>
    </row>
    <row r="12" spans="1:8" x14ac:dyDescent="0.3">
      <c r="A12" s="16" t="s">
        <v>51</v>
      </c>
      <c r="B12" s="17" t="s">
        <v>12</v>
      </c>
      <c r="C12" s="10">
        <f>C13</f>
        <v>2143083000</v>
      </c>
      <c r="D12" s="10">
        <f>D13</f>
        <v>2485297000</v>
      </c>
      <c r="E12" s="10">
        <f>E13+E14</f>
        <v>2534824137.0499997</v>
      </c>
      <c r="F12" s="15">
        <f t="shared" si="1"/>
        <v>101.99280557011899</v>
      </c>
      <c r="G12" s="15">
        <f t="shared" si="0"/>
        <v>118.27932642132851</v>
      </c>
      <c r="H12" s="3"/>
    </row>
    <row r="13" spans="1:8" ht="124.8" x14ac:dyDescent="0.3">
      <c r="A13" s="2" t="s">
        <v>52</v>
      </c>
      <c r="B13" s="7" t="s">
        <v>13</v>
      </c>
      <c r="C13" s="11">
        <v>2143083000</v>
      </c>
      <c r="D13" s="11">
        <v>2485297000</v>
      </c>
      <c r="E13" s="11">
        <v>2534824793.6999998</v>
      </c>
      <c r="F13" s="14">
        <f t="shared" si="1"/>
        <v>101.99283199150845</v>
      </c>
      <c r="G13" s="14">
        <f t="shared" si="0"/>
        <v>118.27935706176569</v>
      </c>
      <c r="H13" s="3" t="s">
        <v>110</v>
      </c>
    </row>
    <row r="14" spans="1:8" x14ac:dyDescent="0.3">
      <c r="A14" s="2" t="s">
        <v>89</v>
      </c>
      <c r="B14" s="12" t="s">
        <v>90</v>
      </c>
      <c r="C14" s="11">
        <v>0</v>
      </c>
      <c r="D14" s="11">
        <v>0</v>
      </c>
      <c r="E14" s="11">
        <v>-656.65</v>
      </c>
      <c r="F14" s="14"/>
      <c r="G14" s="14"/>
      <c r="H14" s="3"/>
    </row>
    <row r="15" spans="1:8" x14ac:dyDescent="0.3">
      <c r="A15" s="16" t="s">
        <v>53</v>
      </c>
      <c r="B15" s="17" t="s">
        <v>14</v>
      </c>
      <c r="C15" s="10">
        <f>C16+C17+C18</f>
        <v>3615713000</v>
      </c>
      <c r="D15" s="10">
        <f>D16+D17+D18</f>
        <v>3819428000</v>
      </c>
      <c r="E15" s="10">
        <f>E16+E17+E18</f>
        <v>3845043254.8899999</v>
      </c>
      <c r="F15" s="15">
        <f t="shared" si="1"/>
        <v>100.67065683369343</v>
      </c>
      <c r="G15" s="15">
        <f t="shared" si="0"/>
        <v>106.3426011658005</v>
      </c>
      <c r="H15" s="3"/>
    </row>
    <row r="16" spans="1:8" ht="36" customHeight="1" x14ac:dyDescent="0.3">
      <c r="A16" s="2" t="s">
        <v>54</v>
      </c>
      <c r="B16" s="3" t="s">
        <v>15</v>
      </c>
      <c r="C16" s="11">
        <v>2606534000</v>
      </c>
      <c r="D16" s="11">
        <v>2802465000</v>
      </c>
      <c r="E16" s="11">
        <v>2797593288.4699998</v>
      </c>
      <c r="F16" s="14">
        <f t="shared" si="1"/>
        <v>99.826163340844573</v>
      </c>
      <c r="G16" s="14">
        <f t="shared" si="0"/>
        <v>107.33001328469147</v>
      </c>
      <c r="H16" s="3" t="s">
        <v>128</v>
      </c>
    </row>
    <row r="17" spans="1:8" x14ac:dyDescent="0.3">
      <c r="A17" s="2" t="s">
        <v>55</v>
      </c>
      <c r="B17" s="3" t="s">
        <v>16</v>
      </c>
      <c r="C17" s="11">
        <v>970899000</v>
      </c>
      <c r="D17" s="11">
        <v>970899000</v>
      </c>
      <c r="E17" s="11">
        <v>1001367286.15</v>
      </c>
      <c r="F17" s="14">
        <f t="shared" si="1"/>
        <v>103.1381519756432</v>
      </c>
      <c r="G17" s="14">
        <f t="shared" si="0"/>
        <v>103.1381519756432</v>
      </c>
      <c r="H17" s="21"/>
    </row>
    <row r="18" spans="1:8" ht="62.4" x14ac:dyDescent="0.3">
      <c r="A18" s="2" t="s">
        <v>56</v>
      </c>
      <c r="B18" s="3" t="s">
        <v>17</v>
      </c>
      <c r="C18" s="11">
        <v>38280000</v>
      </c>
      <c r="D18" s="11">
        <v>46064000</v>
      </c>
      <c r="E18" s="11">
        <v>46082680.270000003</v>
      </c>
      <c r="F18" s="14">
        <f t="shared" si="1"/>
        <v>100.04055286123655</v>
      </c>
      <c r="G18" s="14">
        <f t="shared" si="0"/>
        <v>120.38317729885057</v>
      </c>
      <c r="H18" s="22" t="s">
        <v>129</v>
      </c>
    </row>
    <row r="19" spans="1:8" ht="31.2" x14ac:dyDescent="0.3">
      <c r="A19" s="16" t="s">
        <v>57</v>
      </c>
      <c r="B19" s="17" t="s">
        <v>18</v>
      </c>
      <c r="C19" s="10">
        <f>C20+C21</f>
        <v>17508000</v>
      </c>
      <c r="D19" s="10">
        <f>D20+D21</f>
        <v>21619000</v>
      </c>
      <c r="E19" s="10">
        <f>E20+E21</f>
        <v>22182611.950000003</v>
      </c>
      <c r="F19" s="15">
        <f t="shared" si="1"/>
        <v>102.60702137009115</v>
      </c>
      <c r="G19" s="15">
        <f t="shared" si="0"/>
        <v>126.69986263422437</v>
      </c>
      <c r="H19" s="3"/>
    </row>
    <row r="20" spans="1:8" ht="62.4" x14ac:dyDescent="0.3">
      <c r="A20" s="2" t="s">
        <v>58</v>
      </c>
      <c r="B20" s="3" t="s">
        <v>19</v>
      </c>
      <c r="C20" s="11">
        <v>17003000</v>
      </c>
      <c r="D20" s="11">
        <v>20954000</v>
      </c>
      <c r="E20" s="11">
        <v>21507109.190000001</v>
      </c>
      <c r="F20" s="14">
        <f t="shared" si="1"/>
        <v>102.63963534408704</v>
      </c>
      <c r="G20" s="14">
        <f t="shared" si="0"/>
        <v>126.49008522025527</v>
      </c>
      <c r="H20" s="3" t="s">
        <v>111</v>
      </c>
    </row>
    <row r="21" spans="1:8" ht="49.8" customHeight="1" x14ac:dyDescent="0.3">
      <c r="A21" s="2" t="s">
        <v>59</v>
      </c>
      <c r="B21" s="3" t="s">
        <v>20</v>
      </c>
      <c r="C21" s="11">
        <v>505000</v>
      </c>
      <c r="D21" s="11">
        <v>665000</v>
      </c>
      <c r="E21" s="11">
        <v>675502.76</v>
      </c>
      <c r="F21" s="14">
        <f t="shared" si="1"/>
        <v>101.57936240601504</v>
      </c>
      <c r="G21" s="14">
        <f t="shared" si="0"/>
        <v>133.76292277227725</v>
      </c>
      <c r="H21" s="3" t="s">
        <v>112</v>
      </c>
    </row>
    <row r="22" spans="1:8" ht="62.4" x14ac:dyDescent="0.3">
      <c r="A22" s="16" t="s">
        <v>60</v>
      </c>
      <c r="B22" s="17" t="s">
        <v>21</v>
      </c>
      <c r="C22" s="10">
        <v>202381000</v>
      </c>
      <c r="D22" s="10">
        <v>200734000</v>
      </c>
      <c r="E22" s="10">
        <v>190488517.25999999</v>
      </c>
      <c r="F22" s="15">
        <f t="shared" si="1"/>
        <v>94.895990345432253</v>
      </c>
      <c r="G22" s="15">
        <f t="shared" si="0"/>
        <v>94.123715793478638</v>
      </c>
      <c r="H22" s="3" t="s">
        <v>113</v>
      </c>
    </row>
    <row r="23" spans="1:8" ht="46.8" x14ac:dyDescent="0.3">
      <c r="A23" s="16" t="s">
        <v>92</v>
      </c>
      <c r="B23" s="13" t="s">
        <v>91</v>
      </c>
      <c r="C23" s="10">
        <v>0</v>
      </c>
      <c r="D23" s="10">
        <v>23000</v>
      </c>
      <c r="E23" s="10">
        <v>26864.29</v>
      </c>
      <c r="F23" s="15">
        <f t="shared" ref="F23:F33" si="2">E23/D23*100</f>
        <v>116.80126086956521</v>
      </c>
      <c r="G23" s="15"/>
      <c r="H23" s="3"/>
    </row>
    <row r="24" spans="1:8" ht="19.8" customHeight="1" x14ac:dyDescent="0.3">
      <c r="A24" s="28" t="s">
        <v>106</v>
      </c>
      <c r="B24" s="29"/>
      <c r="C24" s="19">
        <f>C25+C31+C35+C38+C41+C42+C43+C44</f>
        <v>847280000</v>
      </c>
      <c r="D24" s="19">
        <f>D25+D31+D35+D38+D41+D42+D43+D44</f>
        <v>892499000</v>
      </c>
      <c r="E24" s="19">
        <f>E25+E31+E35+E38+E41+E42+E43+E44</f>
        <v>933516344.81999993</v>
      </c>
      <c r="F24" s="20">
        <f t="shared" si="2"/>
        <v>104.59578608155302</v>
      </c>
      <c r="G24" s="20">
        <f t="shared" si="0"/>
        <v>110.17802200217164</v>
      </c>
      <c r="H24" s="3"/>
    </row>
    <row r="25" spans="1:8" ht="46.8" x14ac:dyDescent="0.3">
      <c r="A25" s="16" t="s">
        <v>61</v>
      </c>
      <c r="B25" s="17" t="s">
        <v>22</v>
      </c>
      <c r="C25" s="10">
        <f>C26+C27+C28+C29+C30</f>
        <v>164718000</v>
      </c>
      <c r="D25" s="10">
        <f>D26+D28+D29+D30</f>
        <v>165004000</v>
      </c>
      <c r="E25" s="10">
        <f>E26+E28+E29+E30</f>
        <v>187347760.46000001</v>
      </c>
      <c r="F25" s="15">
        <f t="shared" si="2"/>
        <v>113.54134473103683</v>
      </c>
      <c r="G25" s="15">
        <f t="shared" si="0"/>
        <v>113.73848666205274</v>
      </c>
      <c r="H25" s="3"/>
    </row>
    <row r="26" spans="1:8" ht="78" x14ac:dyDescent="0.3">
      <c r="A26" s="2" t="s">
        <v>62</v>
      </c>
      <c r="B26" s="3" t="s">
        <v>23</v>
      </c>
      <c r="C26" s="11">
        <v>35634000</v>
      </c>
      <c r="D26" s="11">
        <v>18208000</v>
      </c>
      <c r="E26" s="11">
        <v>18198708.280000001</v>
      </c>
      <c r="F26" s="14">
        <f t="shared" si="2"/>
        <v>99.948969024604565</v>
      </c>
      <c r="G26" s="14">
        <f t="shared" si="0"/>
        <v>51.071191221866762</v>
      </c>
      <c r="H26" s="3" t="s">
        <v>114</v>
      </c>
    </row>
    <row r="27" spans="1:8" ht="31.2" x14ac:dyDescent="0.3">
      <c r="A27" s="2" t="s">
        <v>107</v>
      </c>
      <c r="B27" s="3" t="s">
        <v>108</v>
      </c>
      <c r="C27" s="11">
        <v>64000</v>
      </c>
      <c r="D27" s="11">
        <v>0</v>
      </c>
      <c r="E27" s="11">
        <v>0</v>
      </c>
      <c r="F27" s="14"/>
      <c r="G27" s="14">
        <f t="shared" si="0"/>
        <v>0</v>
      </c>
      <c r="H27" s="3"/>
    </row>
    <row r="28" spans="1:8" ht="78" x14ac:dyDescent="0.3">
      <c r="A28" s="2" t="s">
        <v>63</v>
      </c>
      <c r="B28" s="3" t="s">
        <v>24</v>
      </c>
      <c r="C28" s="11">
        <v>124131000</v>
      </c>
      <c r="D28" s="11">
        <v>139139000</v>
      </c>
      <c r="E28" s="11">
        <v>159123937.47</v>
      </c>
      <c r="F28" s="14">
        <f t="shared" si="2"/>
        <v>114.36328956654856</v>
      </c>
      <c r="G28" s="14">
        <f t="shared" si="0"/>
        <v>128.19032914421055</v>
      </c>
      <c r="H28" s="3" t="s">
        <v>115</v>
      </c>
    </row>
    <row r="29" spans="1:8" ht="37.200000000000003" customHeight="1" x14ac:dyDescent="0.3">
      <c r="A29" s="2" t="s">
        <v>64</v>
      </c>
      <c r="B29" s="3" t="s">
        <v>25</v>
      </c>
      <c r="C29" s="11">
        <v>4367000</v>
      </c>
      <c r="D29" s="11">
        <v>5602000</v>
      </c>
      <c r="E29" s="11">
        <v>5602659</v>
      </c>
      <c r="F29" s="14">
        <f t="shared" si="2"/>
        <v>100.0117636558372</v>
      </c>
      <c r="G29" s="14">
        <f t="shared" si="0"/>
        <v>128.29537439890083</v>
      </c>
      <c r="H29" s="22" t="s">
        <v>116</v>
      </c>
    </row>
    <row r="30" spans="1:8" ht="78" x14ac:dyDescent="0.3">
      <c r="A30" s="2" t="s">
        <v>65</v>
      </c>
      <c r="B30" s="3" t="s">
        <v>26</v>
      </c>
      <c r="C30" s="11">
        <v>522000</v>
      </c>
      <c r="D30" s="11">
        <v>2055000</v>
      </c>
      <c r="E30" s="11">
        <v>4422455.71</v>
      </c>
      <c r="F30" s="14">
        <f t="shared" si="2"/>
        <v>215.20465742092458</v>
      </c>
      <c r="G30" s="14">
        <f t="shared" si="0"/>
        <v>847.21373754789283</v>
      </c>
      <c r="H30" s="3" t="s">
        <v>117</v>
      </c>
    </row>
    <row r="31" spans="1:8" ht="31.2" x14ac:dyDescent="0.3">
      <c r="A31" s="16" t="s">
        <v>66</v>
      </c>
      <c r="B31" s="17" t="s">
        <v>27</v>
      </c>
      <c r="C31" s="10">
        <f>C32+C33+C34</f>
        <v>193109000</v>
      </c>
      <c r="D31" s="10">
        <f>D32+D33+D34</f>
        <v>218858000</v>
      </c>
      <c r="E31" s="10">
        <f>E32+E33+E34</f>
        <v>241057062.63999999</v>
      </c>
      <c r="F31" s="15">
        <f t="shared" si="2"/>
        <v>110.1431351104369</v>
      </c>
      <c r="G31" s="15">
        <f t="shared" si="0"/>
        <v>124.82953287521555</v>
      </c>
      <c r="H31" s="3"/>
    </row>
    <row r="32" spans="1:8" ht="78" x14ac:dyDescent="0.3">
      <c r="A32" s="2" t="s">
        <v>67</v>
      </c>
      <c r="B32" s="3" t="s">
        <v>28</v>
      </c>
      <c r="C32" s="11">
        <v>24996000</v>
      </c>
      <c r="D32" s="11">
        <v>18546000</v>
      </c>
      <c r="E32" s="11">
        <v>18959641.52</v>
      </c>
      <c r="F32" s="14">
        <f t="shared" si="2"/>
        <v>102.23035436212659</v>
      </c>
      <c r="G32" s="14">
        <f t="shared" si="0"/>
        <v>75.850702192350766</v>
      </c>
      <c r="H32" s="3" t="s">
        <v>130</v>
      </c>
    </row>
    <row r="33" spans="1:8" ht="62.4" x14ac:dyDescent="0.3">
      <c r="A33" s="2" t="s">
        <v>68</v>
      </c>
      <c r="B33" s="3" t="s">
        <v>29</v>
      </c>
      <c r="C33" s="11">
        <v>10543000</v>
      </c>
      <c r="D33" s="11">
        <v>10463000</v>
      </c>
      <c r="E33" s="11">
        <v>9655357.9900000002</v>
      </c>
      <c r="F33" s="14">
        <f t="shared" si="2"/>
        <v>92.280970945235595</v>
      </c>
      <c r="G33" s="14">
        <f t="shared" si="0"/>
        <v>91.580745423503757</v>
      </c>
      <c r="H33" s="3" t="s">
        <v>118</v>
      </c>
    </row>
    <row r="34" spans="1:8" ht="124.8" x14ac:dyDescent="0.3">
      <c r="A34" s="2" t="s">
        <v>69</v>
      </c>
      <c r="B34" s="3" t="s">
        <v>30</v>
      </c>
      <c r="C34" s="11">
        <v>157570000</v>
      </c>
      <c r="D34" s="11">
        <v>189849000</v>
      </c>
      <c r="E34" s="11">
        <v>212442063.13</v>
      </c>
      <c r="F34" s="14">
        <f t="shared" ref="F34:F43" si="3">E34/D34*100</f>
        <v>111.90054365838114</v>
      </c>
      <c r="G34" s="14">
        <f t="shared" si="0"/>
        <v>134.82392786063338</v>
      </c>
      <c r="H34" s="3" t="s">
        <v>119</v>
      </c>
    </row>
    <row r="35" spans="1:8" ht="31.2" x14ac:dyDescent="0.3">
      <c r="A35" s="16" t="s">
        <v>70</v>
      </c>
      <c r="B35" s="17" t="s">
        <v>31</v>
      </c>
      <c r="C35" s="10">
        <f>C36+C37</f>
        <v>41588000</v>
      </c>
      <c r="D35" s="10">
        <f>D36+D37</f>
        <v>49836000</v>
      </c>
      <c r="E35" s="10">
        <f>E36+E37</f>
        <v>50810875.590000004</v>
      </c>
      <c r="F35" s="15">
        <f t="shared" si="3"/>
        <v>101.95616740910187</v>
      </c>
      <c r="G35" s="15">
        <f t="shared" si="0"/>
        <v>122.17677115995001</v>
      </c>
      <c r="H35" s="3"/>
    </row>
    <row r="36" spans="1:8" ht="31.2" x14ac:dyDescent="0.3">
      <c r="A36" s="2" t="s">
        <v>71</v>
      </c>
      <c r="B36" s="3" t="s">
        <v>32</v>
      </c>
      <c r="C36" s="11">
        <v>4565000</v>
      </c>
      <c r="D36" s="11">
        <v>6609944</v>
      </c>
      <c r="E36" s="11">
        <v>8305246.3200000003</v>
      </c>
      <c r="F36" s="14">
        <f t="shared" si="3"/>
        <v>125.64775616858479</v>
      </c>
      <c r="G36" s="14">
        <f t="shared" si="0"/>
        <v>181.93310668127054</v>
      </c>
      <c r="H36" s="22" t="s">
        <v>120</v>
      </c>
    </row>
    <row r="37" spans="1:8" ht="31.2" x14ac:dyDescent="0.3">
      <c r="A37" s="2" t="s">
        <v>72</v>
      </c>
      <c r="B37" s="3" t="s">
        <v>33</v>
      </c>
      <c r="C37" s="11">
        <v>37023000</v>
      </c>
      <c r="D37" s="11">
        <v>43226056</v>
      </c>
      <c r="E37" s="11">
        <v>42505629.270000003</v>
      </c>
      <c r="F37" s="14">
        <f t="shared" si="3"/>
        <v>98.333350768804834</v>
      </c>
      <c r="G37" s="14">
        <f t="shared" si="0"/>
        <v>114.80871153067014</v>
      </c>
      <c r="H37" s="22" t="s">
        <v>121</v>
      </c>
    </row>
    <row r="38" spans="1:8" ht="31.2" x14ac:dyDescent="0.3">
      <c r="A38" s="16" t="s">
        <v>73</v>
      </c>
      <c r="B38" s="17" t="s">
        <v>34</v>
      </c>
      <c r="C38" s="10">
        <f>C39+C40</f>
        <v>6050000</v>
      </c>
      <c r="D38" s="10">
        <f>D39+D40</f>
        <v>16441000</v>
      </c>
      <c r="E38" s="10">
        <f>E39+E40</f>
        <v>15183776.689999999</v>
      </c>
      <c r="F38" s="15">
        <f t="shared" si="3"/>
        <v>92.353121403807549</v>
      </c>
      <c r="G38" s="15">
        <f t="shared" si="0"/>
        <v>250.97151553719007</v>
      </c>
      <c r="H38" s="3"/>
    </row>
    <row r="39" spans="1:8" ht="78" x14ac:dyDescent="0.3">
      <c r="A39" s="2" t="s">
        <v>74</v>
      </c>
      <c r="B39" s="3" t="s">
        <v>35</v>
      </c>
      <c r="C39" s="11">
        <v>50000</v>
      </c>
      <c r="D39" s="11">
        <v>2441000</v>
      </c>
      <c r="E39" s="11">
        <v>2930255.32</v>
      </c>
      <c r="F39" s="14">
        <f t="shared" si="3"/>
        <v>120.04323310118804</v>
      </c>
      <c r="G39" s="14">
        <f t="shared" si="0"/>
        <v>5860.5106399999995</v>
      </c>
      <c r="H39" s="3" t="s">
        <v>122</v>
      </c>
    </row>
    <row r="40" spans="1:8" ht="31.2" x14ac:dyDescent="0.3">
      <c r="A40" s="2" t="s">
        <v>75</v>
      </c>
      <c r="B40" s="3" t="s">
        <v>36</v>
      </c>
      <c r="C40" s="11">
        <v>6000000</v>
      </c>
      <c r="D40" s="11">
        <v>14000000</v>
      </c>
      <c r="E40" s="11">
        <v>12253521.369999999</v>
      </c>
      <c r="F40" s="14">
        <f t="shared" si="3"/>
        <v>87.525152642857137</v>
      </c>
      <c r="G40" s="14">
        <f t="shared" si="0"/>
        <v>204.22535616666667</v>
      </c>
      <c r="H40" s="22" t="s">
        <v>123</v>
      </c>
    </row>
    <row r="41" spans="1:8" ht="46.8" x14ac:dyDescent="0.3">
      <c r="A41" s="16" t="s">
        <v>76</v>
      </c>
      <c r="B41" s="17" t="s">
        <v>37</v>
      </c>
      <c r="C41" s="10">
        <v>1132000</v>
      </c>
      <c r="D41" s="10">
        <v>1266000</v>
      </c>
      <c r="E41" s="10">
        <v>1347300</v>
      </c>
      <c r="F41" s="15">
        <f t="shared" si="3"/>
        <v>106.42180094786731</v>
      </c>
      <c r="G41" s="15">
        <f t="shared" si="0"/>
        <v>119.01943462897526</v>
      </c>
      <c r="H41" s="3" t="s">
        <v>124</v>
      </c>
    </row>
    <row r="42" spans="1:8" x14ac:dyDescent="0.3">
      <c r="A42" s="16" t="s">
        <v>77</v>
      </c>
      <c r="B42" s="17" t="s">
        <v>38</v>
      </c>
      <c r="C42" s="10">
        <v>440683000</v>
      </c>
      <c r="D42" s="10">
        <v>440683000</v>
      </c>
      <c r="E42" s="10">
        <v>436965718.88999999</v>
      </c>
      <c r="F42" s="15">
        <f t="shared" si="3"/>
        <v>99.156472768407227</v>
      </c>
      <c r="G42" s="15">
        <f t="shared" si="0"/>
        <v>99.156472768407227</v>
      </c>
      <c r="H42" s="21"/>
    </row>
    <row r="43" spans="1:8" ht="18" customHeight="1" x14ac:dyDescent="0.3">
      <c r="A43" s="16" t="s">
        <v>94</v>
      </c>
      <c r="B43" s="13" t="s">
        <v>93</v>
      </c>
      <c r="C43" s="10">
        <v>0</v>
      </c>
      <c r="D43" s="10">
        <v>411000</v>
      </c>
      <c r="E43" s="10">
        <v>803400.55</v>
      </c>
      <c r="F43" s="15">
        <f t="shared" si="3"/>
        <v>195.47458637469589</v>
      </c>
      <c r="G43" s="15"/>
      <c r="H43" s="3"/>
    </row>
    <row r="44" spans="1:8" ht="46.8" x14ac:dyDescent="0.3">
      <c r="A44" s="16" t="s">
        <v>96</v>
      </c>
      <c r="B44" s="13" t="s">
        <v>97</v>
      </c>
      <c r="C44" s="10">
        <v>0</v>
      </c>
      <c r="D44" s="10">
        <v>0</v>
      </c>
      <c r="E44" s="10">
        <v>450</v>
      </c>
      <c r="F44" s="15"/>
      <c r="G44" s="15"/>
      <c r="H44" s="3"/>
    </row>
    <row r="45" spans="1:8" x14ac:dyDescent="0.3">
      <c r="A45" s="16" t="s">
        <v>78</v>
      </c>
      <c r="B45" s="17" t="s">
        <v>39</v>
      </c>
      <c r="C45" s="10">
        <f>C47+C48+C49+C50+C51+C52+C53+C54</f>
        <v>26344659870.249996</v>
      </c>
      <c r="D45" s="10">
        <f>D47+D48+D49+D50+D51+D52+D53+D54</f>
        <v>35169501903.699997</v>
      </c>
      <c r="E45" s="10">
        <f>E47+E48+E49+E50+E51+E52+E53+E54</f>
        <v>35948771770.209991</v>
      </c>
      <c r="F45" s="15">
        <f t="shared" ref="F45:F48" si="4">E45/D45*100</f>
        <v>102.21575462923462</v>
      </c>
      <c r="G45" s="15">
        <f t="shared" si="0"/>
        <v>136.45563065631205</v>
      </c>
      <c r="H45" s="3"/>
    </row>
    <row r="46" spans="1:8" ht="31.2" x14ac:dyDescent="0.3">
      <c r="A46" s="16" t="s">
        <v>79</v>
      </c>
      <c r="B46" s="17" t="s">
        <v>40</v>
      </c>
      <c r="C46" s="10">
        <f>C47+C48+C49+C50</f>
        <v>26184397537.469997</v>
      </c>
      <c r="D46" s="10">
        <f>D47+D48+D49+D50</f>
        <v>35007223336</v>
      </c>
      <c r="E46" s="10">
        <f>E47+E48+E49+E50</f>
        <v>35789649596.75</v>
      </c>
      <c r="F46" s="15">
        <f t="shared" si="4"/>
        <v>102.23504233180751</v>
      </c>
      <c r="G46" s="15">
        <f t="shared" si="0"/>
        <v>136.68311270303178</v>
      </c>
      <c r="H46" s="3"/>
    </row>
    <row r="47" spans="1:8" ht="62.4" x14ac:dyDescent="0.3">
      <c r="A47" s="2" t="s">
        <v>80</v>
      </c>
      <c r="B47" s="3" t="s">
        <v>1</v>
      </c>
      <c r="C47" s="11">
        <v>13031179700</v>
      </c>
      <c r="D47" s="11">
        <v>13031179700</v>
      </c>
      <c r="E47" s="11">
        <v>13964764300</v>
      </c>
      <c r="F47" s="14">
        <f t="shared" si="4"/>
        <v>107.16423701838752</v>
      </c>
      <c r="G47" s="14">
        <f t="shared" si="0"/>
        <v>107.16423701838752</v>
      </c>
      <c r="H47" s="12" t="s">
        <v>125</v>
      </c>
    </row>
    <row r="48" spans="1:8" ht="31.2" x14ac:dyDescent="0.3">
      <c r="A48" s="2" t="s">
        <v>81</v>
      </c>
      <c r="B48" s="3" t="s">
        <v>41</v>
      </c>
      <c r="C48" s="11">
        <v>6593289709.1000004</v>
      </c>
      <c r="D48" s="11">
        <v>6706499700</v>
      </c>
      <c r="E48" s="11">
        <v>6388379083.9200001</v>
      </c>
      <c r="F48" s="14">
        <f t="shared" si="4"/>
        <v>95.256532762090487</v>
      </c>
      <c r="G48" s="14">
        <f t="shared" si="0"/>
        <v>96.892133756883396</v>
      </c>
      <c r="H48" s="21"/>
    </row>
    <row r="49" spans="1:8" s="9" customFormat="1" x14ac:dyDescent="0.3">
      <c r="A49" s="2" t="s">
        <v>82</v>
      </c>
      <c r="B49" s="3" t="s">
        <v>2</v>
      </c>
      <c r="C49" s="11">
        <v>4861278600</v>
      </c>
      <c r="D49" s="11">
        <v>5283914300</v>
      </c>
      <c r="E49" s="11">
        <v>4839070852.29</v>
      </c>
      <c r="F49" s="14">
        <f t="shared" ref="F49" si="5">E49/D49*100</f>
        <v>91.581175953024058</v>
      </c>
      <c r="G49" s="14">
        <f t="shared" si="0"/>
        <v>99.543170644241613</v>
      </c>
      <c r="H49" s="21"/>
    </row>
    <row r="50" spans="1:8" ht="171.6" x14ac:dyDescent="0.3">
      <c r="A50" s="2" t="s">
        <v>83</v>
      </c>
      <c r="B50" s="3" t="s">
        <v>0</v>
      </c>
      <c r="C50" s="11">
        <v>1698649528.3699999</v>
      </c>
      <c r="D50" s="11">
        <v>9985629636</v>
      </c>
      <c r="E50" s="11">
        <v>10597435360.540001</v>
      </c>
      <c r="F50" s="14">
        <f t="shared" ref="F50:F54" si="6">E50/D50*100</f>
        <v>106.12686176877952</v>
      </c>
      <c r="G50" s="14">
        <f t="shared" si="0"/>
        <v>623.87415317562011</v>
      </c>
      <c r="H50" s="12" t="s">
        <v>126</v>
      </c>
    </row>
    <row r="51" spans="1:8" ht="31.2" x14ac:dyDescent="0.3">
      <c r="A51" s="2" t="s">
        <v>84</v>
      </c>
      <c r="B51" s="3" t="s">
        <v>3</v>
      </c>
      <c r="C51" s="11">
        <v>72997300</v>
      </c>
      <c r="D51" s="11">
        <v>72997154.200000003</v>
      </c>
      <c r="E51" s="11">
        <v>50435448.390000001</v>
      </c>
      <c r="F51" s="14">
        <f t="shared" si="6"/>
        <v>69.092348794605471</v>
      </c>
      <c r="G51" s="14">
        <f t="shared" si="0"/>
        <v>69.092210794097866</v>
      </c>
      <c r="H51" s="3"/>
    </row>
    <row r="52" spans="1:8" ht="46.8" x14ac:dyDescent="0.3">
      <c r="A52" s="2" t="s">
        <v>85</v>
      </c>
      <c r="B52" s="3" t="s">
        <v>42</v>
      </c>
      <c r="C52" s="11">
        <v>87265032.780000001</v>
      </c>
      <c r="D52" s="11">
        <v>87265032.780000001</v>
      </c>
      <c r="E52" s="11">
        <v>105775797.31</v>
      </c>
      <c r="F52" s="14">
        <f t="shared" si="6"/>
        <v>121.21212121316299</v>
      </c>
      <c r="G52" s="14">
        <f t="shared" si="0"/>
        <v>121.21212121316299</v>
      </c>
      <c r="H52" s="3" t="s">
        <v>127</v>
      </c>
    </row>
    <row r="53" spans="1:8" ht="93.6" x14ac:dyDescent="0.3">
      <c r="A53" s="2" t="s">
        <v>95</v>
      </c>
      <c r="B53" s="12" t="s">
        <v>43</v>
      </c>
      <c r="C53" s="11">
        <v>0</v>
      </c>
      <c r="D53" s="11">
        <v>30099455.989999998</v>
      </c>
      <c r="E53" s="11">
        <v>40259745.700000003</v>
      </c>
      <c r="F53" s="14">
        <f t="shared" si="6"/>
        <v>133.75572539708219</v>
      </c>
      <c r="G53" s="14"/>
      <c r="H53" s="3"/>
    </row>
    <row r="54" spans="1:8" ht="46.8" x14ac:dyDescent="0.3">
      <c r="A54" s="2" t="s">
        <v>86</v>
      </c>
      <c r="B54" s="3" t="s">
        <v>44</v>
      </c>
      <c r="C54" s="11">
        <v>0</v>
      </c>
      <c r="D54" s="11">
        <v>-28083075.27</v>
      </c>
      <c r="E54" s="11">
        <v>-37348817.939999998</v>
      </c>
      <c r="F54" s="14">
        <f t="shared" si="6"/>
        <v>132.99404563394884</v>
      </c>
      <c r="G54" s="14"/>
      <c r="H54" s="3"/>
    </row>
    <row r="55" spans="1:8" ht="20.25" customHeight="1" x14ac:dyDescent="0.3">
      <c r="A55" s="24" t="s">
        <v>4</v>
      </c>
      <c r="B55" s="25"/>
      <c r="C55" s="10">
        <f>C5+C45</f>
        <v>54366292870.25</v>
      </c>
      <c r="D55" s="10">
        <f>D5+D45</f>
        <v>64489914303.699997</v>
      </c>
      <c r="E55" s="10">
        <f>E5+E45</f>
        <v>65559242662.379982</v>
      </c>
      <c r="F55" s="15">
        <f t="shared" ref="F55" si="7">E55/D55*100</f>
        <v>101.65813270218385</v>
      </c>
      <c r="G55" s="15">
        <f t="shared" si="0"/>
        <v>120.58803203456037</v>
      </c>
      <c r="H55" s="3"/>
    </row>
  </sheetData>
  <mergeCells count="6">
    <mergeCell ref="E1:F1"/>
    <mergeCell ref="A55:B55"/>
    <mergeCell ref="A2:H2"/>
    <mergeCell ref="A3:H3"/>
    <mergeCell ref="A6:B6"/>
    <mergeCell ref="A24:B24"/>
  </mergeCells>
  <pageMargins left="0.39370078740157483" right="0.39370078740157483" top="0.31496062992125984" bottom="0.27559055118110237" header="0.15748031496062992" footer="0.15748031496062992"/>
  <pageSetup paperSize="9" scale="6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Соловьёва</dc:creator>
  <cp:lastModifiedBy>Давыдова</cp:lastModifiedBy>
  <cp:lastPrinted>2020-04-24T09:57:55Z</cp:lastPrinted>
  <dcterms:created xsi:type="dcterms:W3CDTF">2018-12-25T15:55:39Z</dcterms:created>
  <dcterms:modified xsi:type="dcterms:W3CDTF">2020-04-28T05:46:11Z</dcterms:modified>
</cp:coreProperties>
</file>